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nnetter\Desktop\"/>
    </mc:Choice>
  </mc:AlternateContent>
  <xr:revisionPtr revIDLastSave="0" documentId="8_{40CB18DA-B162-4939-AAC5-2EC35953F955}" xr6:coauthVersionLast="47" xr6:coauthVersionMax="47" xr10:uidLastSave="{00000000-0000-0000-0000-000000000000}"/>
  <bookViews>
    <workbookView xWindow="22920" yWindow="1603" windowWidth="18411" windowHeight="13054" xr2:uid="{05764A99-325E-4256-A84C-4D0F211CD2DC}"/>
  </bookViews>
  <sheets>
    <sheet name="FY26 Summary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1" l="1"/>
  <c r="G42" i="1"/>
  <c r="E42" i="1"/>
  <c r="F42" i="1" s="1"/>
  <c r="H42" i="1" s="1"/>
  <c r="F41" i="1"/>
  <c r="F40" i="1"/>
  <c r="G39" i="1"/>
  <c r="F39" i="1"/>
  <c r="H39" i="1" s="1"/>
  <c r="G38" i="1"/>
  <c r="F38" i="1"/>
  <c r="H38" i="1" s="1"/>
  <c r="G37" i="1"/>
  <c r="E37" i="1"/>
  <c r="F37" i="1" s="1"/>
  <c r="H37" i="1" s="1"/>
  <c r="G36" i="1"/>
  <c r="E36" i="1"/>
  <c r="F36" i="1" s="1"/>
  <c r="H36" i="1" s="1"/>
  <c r="G35" i="1"/>
  <c r="E35" i="1"/>
  <c r="F35" i="1" s="1"/>
  <c r="H35" i="1" s="1"/>
  <c r="G34" i="1"/>
  <c r="E34" i="1"/>
  <c r="F34" i="1" s="1"/>
  <c r="H34" i="1" s="1"/>
  <c r="F33" i="1"/>
  <c r="G32" i="1"/>
  <c r="E32" i="1"/>
  <c r="F32" i="1" s="1"/>
  <c r="H32" i="1" s="1"/>
  <c r="G31" i="1"/>
  <c r="E31" i="1"/>
  <c r="F31" i="1" s="1"/>
  <c r="H31" i="1" s="1"/>
  <c r="G30" i="1"/>
  <c r="E30" i="1"/>
  <c r="F30" i="1" s="1"/>
  <c r="H30" i="1" s="1"/>
  <c r="G29" i="1"/>
  <c r="E29" i="1"/>
  <c r="F29" i="1" s="1"/>
  <c r="H29" i="1" s="1"/>
  <c r="G28" i="1"/>
  <c r="E28" i="1"/>
  <c r="F28" i="1" s="1"/>
  <c r="H28" i="1" s="1"/>
  <c r="G27" i="1"/>
  <c r="E27" i="1"/>
  <c r="F27" i="1" s="1"/>
  <c r="H27" i="1" s="1"/>
  <c r="G26" i="1"/>
  <c r="E26" i="1"/>
  <c r="F26" i="1" s="1"/>
  <c r="H26" i="1" s="1"/>
  <c r="G25" i="1"/>
  <c r="E25" i="1"/>
  <c r="F25" i="1" s="1"/>
  <c r="H25" i="1" s="1"/>
  <c r="G24" i="1"/>
  <c r="E24" i="1"/>
  <c r="F24" i="1" s="1"/>
  <c r="H24" i="1" s="1"/>
  <c r="G23" i="1"/>
  <c r="F23" i="1"/>
  <c r="H23" i="1" s="1"/>
  <c r="G22" i="1"/>
  <c r="E22" i="1"/>
  <c r="F22" i="1" s="1"/>
  <c r="H22" i="1" s="1"/>
  <c r="G21" i="1"/>
  <c r="E21" i="1"/>
  <c r="F21" i="1" s="1"/>
  <c r="H21" i="1" s="1"/>
  <c r="G20" i="1"/>
  <c r="F20" i="1"/>
  <c r="H20" i="1" s="1"/>
  <c r="G19" i="1"/>
  <c r="E19" i="1"/>
  <c r="F19" i="1" s="1"/>
  <c r="H19" i="1" s="1"/>
  <c r="H18" i="1"/>
  <c r="G18" i="1"/>
  <c r="F18" i="1"/>
  <c r="G17" i="1"/>
  <c r="E17" i="1"/>
  <c r="F17" i="1" s="1"/>
  <c r="H17" i="1" s="1"/>
  <c r="G15" i="1"/>
  <c r="F15" i="1"/>
  <c r="H15" i="1" s="1"/>
</calcChain>
</file>

<file path=xl/sharedStrings.xml><?xml version="1.0" encoding="utf-8"?>
<sst xmlns="http://schemas.openxmlformats.org/spreadsheetml/2006/main" count="80" uniqueCount="78">
  <si>
    <t>GENERAL SERVICES DEPARTMENT</t>
  </si>
  <si>
    <t>TRANSPORTATION SERVICES DIVISION</t>
  </si>
  <si>
    <t>STATE TRANSPORTATION POOL</t>
  </si>
  <si>
    <r>
      <t xml:space="preserve">FY 2026 LONG TERM &amp; SHORT TERM LEASING RATES  --  </t>
    </r>
    <r>
      <rPr>
        <b/>
        <sz val="11"/>
        <color indexed="10"/>
        <rFont val="Arial"/>
        <family val="2"/>
      </rPr>
      <t>Model Year 2024</t>
    </r>
  </si>
  <si>
    <t xml:space="preserve">The following leasing rates are effective July 1, 2025.  Long-term leasing rates are calculated using State-wide Price  </t>
  </si>
  <si>
    <t xml:space="preserve">Agreements.  These rates are based upon purchase price of Model Year 2024 minus any anticipated residual values.  The  </t>
  </si>
  <si>
    <t>remaining amount is then divided by the agreed upon life cycle of the vehicles.  Rates are based on a 60 month (5 year) life cycle.</t>
  </si>
  <si>
    <t>Short Term Leasing rates are calculated by taking the standard rate and dividing it by 22 working days.</t>
  </si>
  <si>
    <t>The Overhead and Maintenance factors are based on TSD approved FY25 Opbud</t>
  </si>
  <si>
    <t>Vehicle</t>
  </si>
  <si>
    <t xml:space="preserve">Replacement </t>
  </si>
  <si>
    <t>Standard</t>
  </si>
  <si>
    <t xml:space="preserve">Operational </t>
  </si>
  <si>
    <t>Short Term</t>
  </si>
  <si>
    <t xml:space="preserve">Class </t>
  </si>
  <si>
    <t>Vehicle Type</t>
  </si>
  <si>
    <t>Overhead</t>
  </si>
  <si>
    <t>Maint.</t>
  </si>
  <si>
    <t>Fee</t>
  </si>
  <si>
    <t>Lease</t>
  </si>
  <si>
    <t>02B</t>
  </si>
  <si>
    <t>Mid Size Sedan</t>
  </si>
  <si>
    <t>02BA</t>
  </si>
  <si>
    <t xml:space="preserve">Mid Size Sedan - 2024 Nissan Altima Commercial </t>
  </si>
  <si>
    <t>02C</t>
  </si>
  <si>
    <t>Full Size Sedan</t>
  </si>
  <si>
    <t>04A</t>
  </si>
  <si>
    <t>Mini 4X2 Pick-up</t>
  </si>
  <si>
    <t>04B</t>
  </si>
  <si>
    <t>Mini 4X4 Pick-up</t>
  </si>
  <si>
    <t>04B-H</t>
  </si>
  <si>
    <t>Mini 4X4 Pick-up - Hybrid</t>
  </si>
  <si>
    <t>04C</t>
  </si>
  <si>
    <t>1/2 Ton 4X2 Pick-up</t>
  </si>
  <si>
    <t>04D</t>
  </si>
  <si>
    <t>1/2 Ton 4X4 Pick-up</t>
  </si>
  <si>
    <t>04D-EV</t>
  </si>
  <si>
    <t>1/2 Ton 4X4 Pick-up Electric</t>
  </si>
  <si>
    <t>04E</t>
  </si>
  <si>
    <t>1/2 Ton 4X4 Extended Cab Pick Up</t>
  </si>
  <si>
    <t>04F</t>
  </si>
  <si>
    <t>1/2 Ton 4X4 Crew Cab Pick Up</t>
  </si>
  <si>
    <t>04G</t>
  </si>
  <si>
    <t>3/4 Ton 4X2 Regular Cab Pick Up</t>
  </si>
  <si>
    <t>04H</t>
  </si>
  <si>
    <t>3/4 Ton 4X4 Regular Cab Pick Up</t>
  </si>
  <si>
    <t>04I</t>
  </si>
  <si>
    <t>3/4 Ton 4X4 Extended Cab Pick Up</t>
  </si>
  <si>
    <t>04J</t>
  </si>
  <si>
    <t>3/4 Ton 4X4 Crew Cab Pick-up</t>
  </si>
  <si>
    <t>04K</t>
  </si>
  <si>
    <t>1 Ton 4X4 Extended Cab Pick Up</t>
  </si>
  <si>
    <t>04L</t>
  </si>
  <si>
    <t>1 Ton 4X4 Crew Cab Pick Up</t>
  </si>
  <si>
    <t>05A</t>
  </si>
  <si>
    <t>Passenger Mini Van (7 - 8 Passenger)</t>
  </si>
  <si>
    <t>05AC</t>
  </si>
  <si>
    <t>Passenger Mini Van Commerical(7 - 8 Passenger)</t>
  </si>
  <si>
    <t>05B</t>
  </si>
  <si>
    <t>Cargo Mini Van</t>
  </si>
  <si>
    <t>05C</t>
  </si>
  <si>
    <t>Full Size 15 Passenger Van</t>
  </si>
  <si>
    <t>05D</t>
  </si>
  <si>
    <t>Full Size Cargo Van</t>
  </si>
  <si>
    <t>05E</t>
  </si>
  <si>
    <t>Full Size 12 Passenger Van</t>
  </si>
  <si>
    <t>06A</t>
  </si>
  <si>
    <t>Mid Size Sport Utility 4X4 Plugin Hybrid</t>
  </si>
  <si>
    <t>06APHEV</t>
  </si>
  <si>
    <t>Mid Size Sport Utility 4X4</t>
  </si>
  <si>
    <t>06AM</t>
  </si>
  <si>
    <t xml:space="preserve">Mid Size Sport Utility 4X4 - Commercial 2024 Rogue </t>
  </si>
  <si>
    <t>06AP</t>
  </si>
  <si>
    <t>Mid Size Sport Utility 4X4 - Commercial 2021 Ford Explorer</t>
  </si>
  <si>
    <t>06B</t>
  </si>
  <si>
    <t>Full Size Sport Utility Vehicle 4X4</t>
  </si>
  <si>
    <t>06BM</t>
  </si>
  <si>
    <t xml:space="preserve">Full Size Sport Utility Vehicle 4X4 Commercial 2024 Nissan Armada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</si>
</sst>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5" x14ac:knownFonts="1">
    <font>
      <sz val="10"/>
      <name val="Arial"/>
    </font>
    <font>
      <b/>
      <sz val="11"/>
      <name val="Arial"/>
      <family val="2"/>
    </font>
    <font>
      <b/>
      <sz val="11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164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0" xfId="0" applyFont="1"/>
    <xf numFmtId="165" fontId="0" fillId="0" borderId="0" xfId="0" applyNumberFormat="1"/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2" xfId="0" applyFont="1" applyBorder="1"/>
    <xf numFmtId="0" fontId="0" fillId="0" borderId="3" xfId="0" applyBorder="1"/>
    <xf numFmtId="165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7" fontId="0" fillId="0" borderId="3" xfId="0" applyNumberFormat="1" applyBorder="1"/>
    <xf numFmtId="165" fontId="0" fillId="0" borderId="9" xfId="0" applyNumberFormat="1" applyBorder="1" applyAlignment="1">
      <alignment horizontal="center"/>
    </xf>
    <xf numFmtId="165" fontId="3" fillId="0" borderId="10" xfId="1" applyNumberFormat="1" applyFont="1" applyBorder="1" applyAlignment="1">
      <alignment horizontal="center"/>
    </xf>
    <xf numFmtId="7" fontId="0" fillId="0" borderId="9" xfId="1" applyNumberFormat="1" applyFon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2" borderId="13" xfId="0" applyFont="1" applyFill="1" applyBorder="1" applyAlignment="1">
      <alignment horizontal="center" wrapText="1"/>
    </xf>
    <xf numFmtId="165" fontId="0" fillId="2" borderId="13" xfId="0" applyNumberFormat="1" applyFill="1" applyBorder="1" applyAlignment="1">
      <alignment horizontal="center"/>
    </xf>
    <xf numFmtId="165" fontId="3" fillId="0" borderId="13" xfId="1" applyNumberFormat="1" applyFont="1" applyBorder="1" applyAlignment="1">
      <alignment horizontal="center"/>
    </xf>
    <xf numFmtId="7" fontId="0" fillId="2" borderId="13" xfId="1" applyNumberFormat="1" applyFont="1" applyFill="1" applyBorder="1" applyAlignment="1">
      <alignment horizontal="center"/>
    </xf>
    <xf numFmtId="164" fontId="0" fillId="2" borderId="14" xfId="0" applyNumberForma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3" xfId="0" applyFill="1" applyBorder="1" applyAlignment="1">
      <alignment wrapText="1"/>
    </xf>
    <xf numFmtId="7" fontId="0" fillId="0" borderId="13" xfId="1" applyNumberFormat="1" applyFont="1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4" fillId="2" borderId="16" xfId="0" applyFont="1" applyFill="1" applyBorder="1" applyAlignment="1">
      <alignment horizontal="center" wrapText="1"/>
    </xf>
    <xf numFmtId="7" fontId="0" fillId="0" borderId="17" xfId="0" applyNumberFormat="1" applyBorder="1"/>
    <xf numFmtId="165" fontId="0" fillId="2" borderId="16" xfId="0" applyNumberFormat="1" applyFill="1" applyBorder="1" applyAlignment="1">
      <alignment horizontal="center"/>
    </xf>
    <xf numFmtId="7" fontId="0" fillId="0" borderId="16" xfId="1" applyNumberFormat="1" applyFont="1" applyBorder="1" applyAlignment="1">
      <alignment horizontal="center"/>
    </xf>
    <xf numFmtId="164" fontId="0" fillId="2" borderId="18" xfId="0" applyNumberFormat="1" applyFill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3" fillId="0" borderId="19" xfId="0" applyNumberFormat="1" applyFont="1" applyBorder="1" applyAlignment="1">
      <alignment horizontal="center"/>
    </xf>
    <xf numFmtId="7" fontId="0" fillId="0" borderId="9" xfId="0" applyNumberFormat="1" applyBorder="1" applyAlignment="1">
      <alignment horizontal="center"/>
    </xf>
    <xf numFmtId="7" fontId="0" fillId="0" borderId="10" xfId="0" applyNumberFormat="1" applyBorder="1" applyAlignment="1">
      <alignment horizontal="center"/>
    </xf>
    <xf numFmtId="7" fontId="0" fillId="0" borderId="21" xfId="0" applyNumberFormat="1" applyBorder="1"/>
    <xf numFmtId="7" fontId="0" fillId="0" borderId="20" xfId="0" applyNumberFormat="1" applyBorder="1" applyAlignment="1">
      <alignment horizontal="center"/>
    </xf>
    <xf numFmtId="0" fontId="0" fillId="0" borderId="22" xfId="0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nnetter\Desktop\FY26%20Lease%20Rates%20by%20vehicle%20type%20working%20file.xlsx" TargetMode="External"/><Relationship Id="rId1" Type="http://schemas.openxmlformats.org/officeDocument/2006/relationships/externalLinkPath" Target="FY26%20Lease%20Rates%20by%20vehicle%20type%20working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Y26 Summary"/>
      <sheetName val="02bsedan"/>
      <sheetName val="02bsedan 3rd Party"/>
      <sheetName val="03A SW"/>
      <sheetName val="02C sedan"/>
      <sheetName val="04Amini4x2pu"/>
      <sheetName val="04Bmini4x4pu"/>
      <sheetName val="04B4x4pu Hybrid"/>
      <sheetName val="04C4x2pu"/>
      <sheetName val="04D4x4pu"/>
      <sheetName val="04D-EV "/>
      <sheetName val="04E(.5)4X4EXTCAB"/>
      <sheetName val="04F(.5)4x4CREWCAB"/>
      <sheetName val="04G(.75)4x2pu"/>
      <sheetName val="04H(.75)4x4 DIESEL REG Cab"/>
      <sheetName val="04I(.75)4X4DIESELEXTCAB PU"/>
      <sheetName val="04J(.75)dieselcrewcab"/>
      <sheetName val="04K(1TON)4x4dieselExtcab"/>
      <sheetName val="04L(1TON)4x4dieselCrewcab"/>
      <sheetName val="05Apassminivan"/>
      <sheetName val="05Bcargominivan"/>
      <sheetName val="05C15passengervan"/>
      <sheetName val="05Dfullsizecargovan"/>
      <sheetName val="05E12passengervan"/>
      <sheetName val="06Amidsizesuv"/>
      <sheetName val="06Amidsizesuv PHEV"/>
      <sheetName val="06Bfullsizesuv4x4"/>
      <sheetName val="Rate Comparison"/>
      <sheetName val="Sheet1"/>
    </sheetNames>
    <sheetDataSet>
      <sheetData sheetId="0"/>
      <sheetData sheetId="1"/>
      <sheetData sheetId="2"/>
      <sheetData sheetId="3"/>
      <sheetData sheetId="4">
        <row r="18">
          <cell r="J18">
            <v>236.25</v>
          </cell>
        </row>
      </sheetData>
      <sheetData sheetId="5"/>
      <sheetData sheetId="6">
        <row r="20">
          <cell r="J20">
            <v>124.6</v>
          </cell>
        </row>
      </sheetData>
      <sheetData sheetId="7"/>
      <sheetData sheetId="8">
        <row r="20">
          <cell r="J20">
            <v>240.75</v>
          </cell>
        </row>
      </sheetData>
      <sheetData sheetId="9">
        <row r="19">
          <cell r="J19">
            <v>198.25</v>
          </cell>
        </row>
      </sheetData>
      <sheetData sheetId="10"/>
      <sheetData sheetId="11">
        <row r="20">
          <cell r="J20">
            <v>202.2</v>
          </cell>
        </row>
      </sheetData>
      <sheetData sheetId="12">
        <row r="20">
          <cell r="J20">
            <v>192.05</v>
          </cell>
        </row>
      </sheetData>
      <sheetData sheetId="13">
        <row r="20">
          <cell r="J20">
            <v>274.18333333333334</v>
          </cell>
        </row>
      </sheetData>
      <sheetData sheetId="14">
        <row r="19">
          <cell r="J19">
            <v>417.93333333333334</v>
          </cell>
        </row>
      </sheetData>
      <sheetData sheetId="15">
        <row r="20">
          <cell r="J20">
            <v>442.2</v>
          </cell>
        </row>
      </sheetData>
      <sheetData sheetId="16">
        <row r="20">
          <cell r="J20">
            <v>409.23333333333335</v>
          </cell>
        </row>
      </sheetData>
      <sheetData sheetId="17">
        <row r="20">
          <cell r="J20">
            <v>449.26666666666665</v>
          </cell>
        </row>
      </sheetData>
      <sheetData sheetId="18">
        <row r="20">
          <cell r="J20">
            <v>363.45</v>
          </cell>
        </row>
      </sheetData>
      <sheetData sheetId="19">
        <row r="18">
          <cell r="J18">
            <v>435.61666666666667</v>
          </cell>
        </row>
      </sheetData>
      <sheetData sheetId="20">
        <row r="18">
          <cell r="J18">
            <v>513.58333333333337</v>
          </cell>
        </row>
      </sheetData>
      <sheetData sheetId="21">
        <row r="18">
          <cell r="J18">
            <v>319</v>
          </cell>
        </row>
      </sheetData>
      <sheetData sheetId="22">
        <row r="18">
          <cell r="J18">
            <v>207</v>
          </cell>
        </row>
      </sheetData>
      <sheetData sheetId="23">
        <row r="18">
          <cell r="J18">
            <v>319</v>
          </cell>
        </row>
      </sheetData>
      <sheetData sheetId="24"/>
      <sheetData sheetId="25"/>
      <sheetData sheetId="26">
        <row r="18">
          <cell r="J18">
            <v>531.06666666666672</v>
          </cell>
        </row>
      </sheetData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20723-F001-4C02-A88A-4C7C076E6C40}">
  <dimension ref="A1:I44"/>
  <sheetViews>
    <sheetView tabSelected="1" topLeftCell="A16" zoomScaleNormal="100" workbookViewId="0">
      <selection activeCell="C25" sqref="C25"/>
    </sheetView>
  </sheetViews>
  <sheetFormatPr defaultRowHeight="12.45" x14ac:dyDescent="0.3"/>
  <cols>
    <col min="1" max="1" width="9" customWidth="1"/>
    <col min="2" max="2" width="32" customWidth="1"/>
    <col min="3" max="3" width="9.53515625" customWidth="1"/>
    <col min="4" max="4" width="9.23046875" style="1"/>
    <col min="5" max="5" width="13.53515625" style="10" customWidth="1"/>
    <col min="6" max="6" width="10.84375" style="8" customWidth="1"/>
    <col min="7" max="7" width="10.15234375" customWidth="1"/>
    <col min="8" max="8" width="11" style="1" customWidth="1"/>
  </cols>
  <sheetData>
    <row r="1" spans="1:9" ht="14.15" x14ac:dyDescent="0.35">
      <c r="A1" s="50" t="s">
        <v>0</v>
      </c>
      <c r="B1" s="50"/>
      <c r="C1" s="50"/>
      <c r="D1" s="50"/>
      <c r="E1" s="50"/>
      <c r="F1" s="50"/>
      <c r="G1" s="50"/>
    </row>
    <row r="2" spans="1:9" ht="14.15" x14ac:dyDescent="0.35">
      <c r="A2" s="50" t="s">
        <v>1</v>
      </c>
      <c r="B2" s="50"/>
      <c r="C2" s="50"/>
      <c r="D2" s="50"/>
      <c r="E2" s="50"/>
      <c r="F2" s="50"/>
      <c r="G2" s="50"/>
    </row>
    <row r="3" spans="1:9" ht="14.15" x14ac:dyDescent="0.35">
      <c r="A3" s="50" t="s">
        <v>2</v>
      </c>
      <c r="B3" s="50"/>
      <c r="C3" s="50"/>
      <c r="D3" s="50"/>
      <c r="E3" s="50"/>
      <c r="F3" s="50"/>
      <c r="G3" s="50"/>
    </row>
    <row r="4" spans="1:9" ht="14.15" x14ac:dyDescent="0.35">
      <c r="A4" s="50" t="s">
        <v>3</v>
      </c>
      <c r="B4" s="50"/>
      <c r="C4" s="50"/>
      <c r="D4" s="50"/>
      <c r="E4" s="50"/>
      <c r="F4" s="50"/>
      <c r="G4" s="50"/>
    </row>
    <row r="5" spans="1:9" x14ac:dyDescent="0.3">
      <c r="A5" s="2"/>
      <c r="B5" s="2"/>
      <c r="C5" s="3"/>
      <c r="D5" s="4"/>
      <c r="E5" s="5"/>
      <c r="F5" s="5"/>
    </row>
    <row r="6" spans="1:9" x14ac:dyDescent="0.3">
      <c r="A6" s="6" t="s">
        <v>4</v>
      </c>
      <c r="B6" s="6"/>
      <c r="C6" s="6"/>
      <c r="D6" s="6"/>
      <c r="E6" s="6"/>
      <c r="F6" s="6"/>
      <c r="G6" s="7"/>
      <c r="H6" s="7"/>
      <c r="I6" s="7"/>
    </row>
    <row r="7" spans="1:9" x14ac:dyDescent="0.3">
      <c r="A7" s="6" t="s">
        <v>5</v>
      </c>
      <c r="B7" s="6"/>
      <c r="C7" s="6"/>
      <c r="D7" s="6"/>
      <c r="E7" s="6"/>
      <c r="F7" s="6"/>
      <c r="G7" s="7"/>
      <c r="H7" s="7"/>
      <c r="I7" s="7"/>
    </row>
    <row r="8" spans="1:9" x14ac:dyDescent="0.3">
      <c r="A8" s="6" t="s">
        <v>6</v>
      </c>
      <c r="B8" s="6"/>
      <c r="C8" s="6"/>
      <c r="D8" s="6"/>
      <c r="E8" s="6"/>
      <c r="F8" s="6"/>
      <c r="G8" s="7"/>
      <c r="H8" s="7"/>
      <c r="I8" s="7"/>
    </row>
    <row r="9" spans="1:9" x14ac:dyDescent="0.3">
      <c r="A9" s="6" t="s">
        <v>7</v>
      </c>
      <c r="B9" s="6"/>
      <c r="C9" s="6"/>
      <c r="D9" s="6"/>
      <c r="E9" s="6"/>
      <c r="F9" s="6"/>
      <c r="G9" s="7"/>
      <c r="H9" s="7"/>
      <c r="I9" s="7"/>
    </row>
    <row r="10" spans="1:9" x14ac:dyDescent="0.3">
      <c r="C10" s="8"/>
      <c r="D10"/>
      <c r="E10" s="1"/>
      <c r="F10"/>
      <c r="H10"/>
    </row>
    <row r="11" spans="1:9" x14ac:dyDescent="0.3">
      <c r="A11" s="7" t="s">
        <v>8</v>
      </c>
      <c r="C11" s="8"/>
      <c r="D11"/>
      <c r="E11" s="1"/>
      <c r="F11"/>
      <c r="H11"/>
    </row>
    <row r="12" spans="1:9" ht="12.9" thickBot="1" x14ac:dyDescent="0.35">
      <c r="D12" s="9"/>
      <c r="G12" s="11"/>
      <c r="H12" s="12"/>
    </row>
    <row r="13" spans="1:9" x14ac:dyDescent="0.3">
      <c r="A13" s="13" t="s">
        <v>9</v>
      </c>
      <c r="B13" s="14"/>
      <c r="C13" s="14"/>
      <c r="D13" s="43"/>
      <c r="E13" s="15" t="s">
        <v>10</v>
      </c>
      <c r="F13" s="15" t="s">
        <v>11</v>
      </c>
      <c r="G13" s="16" t="s">
        <v>12</v>
      </c>
      <c r="H13" s="17" t="s">
        <v>13</v>
      </c>
    </row>
    <row r="14" spans="1:9" ht="12.9" thickBot="1" x14ac:dyDescent="0.35">
      <c r="A14" s="18" t="s">
        <v>14</v>
      </c>
      <c r="B14" s="3" t="s">
        <v>15</v>
      </c>
      <c r="C14" s="3" t="s">
        <v>16</v>
      </c>
      <c r="D14" s="44" t="s">
        <v>17</v>
      </c>
      <c r="E14" s="5" t="s">
        <v>18</v>
      </c>
      <c r="F14" s="5" t="s">
        <v>19</v>
      </c>
      <c r="G14" s="2" t="s">
        <v>19</v>
      </c>
      <c r="H14" s="19" t="s">
        <v>19</v>
      </c>
    </row>
    <row r="15" spans="1:9" ht="12.9" thickBot="1" x14ac:dyDescent="0.35">
      <c r="A15" s="20" t="s">
        <v>20</v>
      </c>
      <c r="B15" s="21" t="s">
        <v>21</v>
      </c>
      <c r="C15" s="47">
        <v>130.44999999999999</v>
      </c>
      <c r="D15" s="48">
        <v>136.27000000000001</v>
      </c>
      <c r="E15" s="23">
        <v>218.5</v>
      </c>
      <c r="F15" s="24">
        <f>SUM(C15:E15)</f>
        <v>485.22</v>
      </c>
      <c r="G15" s="25">
        <f>C15+D15</f>
        <v>266.72000000000003</v>
      </c>
      <c r="H15" s="26">
        <f>F15/22</f>
        <v>22.055454545454548</v>
      </c>
    </row>
    <row r="16" spans="1:9" ht="25.3" thickBot="1" x14ac:dyDescent="0.35">
      <c r="A16" s="27" t="s">
        <v>22</v>
      </c>
      <c r="B16" s="28" t="s">
        <v>23</v>
      </c>
      <c r="C16" s="22">
        <v>130.44999999999999</v>
      </c>
      <c r="D16" s="45">
        <v>136.27000000000001</v>
      </c>
      <c r="E16" s="29">
        <v>410.72</v>
      </c>
      <c r="F16" s="30">
        <v>678</v>
      </c>
      <c r="G16" s="31"/>
      <c r="H16" s="32"/>
    </row>
    <row r="17" spans="1:8" ht="12.9" thickBot="1" x14ac:dyDescent="0.35">
      <c r="A17" s="33" t="s">
        <v>24</v>
      </c>
      <c r="B17" s="34" t="s">
        <v>25</v>
      </c>
      <c r="C17" s="22">
        <v>130.44999999999999</v>
      </c>
      <c r="D17" s="45">
        <v>136.27000000000001</v>
      </c>
      <c r="E17" s="29">
        <f>SUM('[1]02C sedan'!J18)</f>
        <v>236.25</v>
      </c>
      <c r="F17" s="30">
        <f t="shared" ref="F17:F43" si="0">SUM(C17:E17)</f>
        <v>502.97</v>
      </c>
      <c r="G17" s="35">
        <f t="shared" ref="G17:G42" si="1">C17+D17</f>
        <v>266.72000000000003</v>
      </c>
      <c r="H17" s="32">
        <f t="shared" ref="H17:H39" si="2">F17/22</f>
        <v>22.862272727272728</v>
      </c>
    </row>
    <row r="18" spans="1:8" ht="12.9" thickBot="1" x14ac:dyDescent="0.35">
      <c r="A18" s="33" t="s">
        <v>26</v>
      </c>
      <c r="B18" s="34" t="s">
        <v>27</v>
      </c>
      <c r="C18" s="22">
        <v>130.44999999999999</v>
      </c>
      <c r="D18" s="45">
        <v>136.27000000000001</v>
      </c>
      <c r="E18" s="29">
        <v>162.93</v>
      </c>
      <c r="F18" s="30">
        <f t="shared" si="0"/>
        <v>429.65000000000003</v>
      </c>
      <c r="G18" s="35">
        <f t="shared" si="1"/>
        <v>266.72000000000003</v>
      </c>
      <c r="H18" s="32">
        <f t="shared" si="2"/>
        <v>19.529545454545456</v>
      </c>
    </row>
    <row r="19" spans="1:8" ht="12.9" thickBot="1" x14ac:dyDescent="0.35">
      <c r="A19" s="33" t="s">
        <v>28</v>
      </c>
      <c r="B19" s="34" t="s">
        <v>29</v>
      </c>
      <c r="C19" s="22">
        <v>130.44999999999999</v>
      </c>
      <c r="D19" s="45">
        <v>136.27000000000001</v>
      </c>
      <c r="E19" s="29">
        <f>SUM('[1]04Bmini4x4pu'!J20)</f>
        <v>124.6</v>
      </c>
      <c r="F19" s="30">
        <f t="shared" si="0"/>
        <v>391.32000000000005</v>
      </c>
      <c r="G19" s="35">
        <f t="shared" si="1"/>
        <v>266.72000000000003</v>
      </c>
      <c r="H19" s="32">
        <f t="shared" si="2"/>
        <v>17.787272727272729</v>
      </c>
    </row>
    <row r="20" spans="1:8" ht="12.9" thickBot="1" x14ac:dyDescent="0.35">
      <c r="A20" s="33" t="s">
        <v>30</v>
      </c>
      <c r="B20" s="34" t="s">
        <v>31</v>
      </c>
      <c r="C20" s="22">
        <v>130.44999999999999</v>
      </c>
      <c r="D20" s="45">
        <v>136.27000000000001</v>
      </c>
      <c r="E20" s="29">
        <v>257.88</v>
      </c>
      <c r="F20" s="30">
        <f t="shared" si="0"/>
        <v>524.6</v>
      </c>
      <c r="G20" s="35">
        <f t="shared" si="1"/>
        <v>266.72000000000003</v>
      </c>
      <c r="H20" s="32">
        <f t="shared" si="2"/>
        <v>23.845454545454547</v>
      </c>
    </row>
    <row r="21" spans="1:8" ht="12.9" thickBot="1" x14ac:dyDescent="0.35">
      <c r="A21" s="33" t="s">
        <v>32</v>
      </c>
      <c r="B21" s="34" t="s">
        <v>33</v>
      </c>
      <c r="C21" s="22">
        <v>130.44999999999999</v>
      </c>
      <c r="D21" s="45">
        <v>136.27000000000001</v>
      </c>
      <c r="E21" s="29">
        <f>SUM('[1]04C4x2pu'!J20)</f>
        <v>240.75</v>
      </c>
      <c r="F21" s="30">
        <f t="shared" si="0"/>
        <v>507.47</v>
      </c>
      <c r="G21" s="35">
        <f t="shared" si="1"/>
        <v>266.72000000000003</v>
      </c>
      <c r="H21" s="32">
        <f t="shared" si="2"/>
        <v>23.066818181818181</v>
      </c>
    </row>
    <row r="22" spans="1:8" ht="12.9" thickBot="1" x14ac:dyDescent="0.35">
      <c r="A22" s="33" t="s">
        <v>34</v>
      </c>
      <c r="B22" s="34" t="s">
        <v>35</v>
      </c>
      <c r="C22" s="22">
        <v>130.44999999999999</v>
      </c>
      <c r="D22" s="45">
        <v>136.27000000000001</v>
      </c>
      <c r="E22" s="29">
        <f>SUM('[1]04D4x4pu'!J19)</f>
        <v>198.25</v>
      </c>
      <c r="F22" s="30">
        <f t="shared" si="0"/>
        <v>464.97</v>
      </c>
      <c r="G22" s="35">
        <f t="shared" si="1"/>
        <v>266.72000000000003</v>
      </c>
      <c r="H22" s="32">
        <f t="shared" si="2"/>
        <v>21.135000000000002</v>
      </c>
    </row>
    <row r="23" spans="1:8" ht="12.9" thickBot="1" x14ac:dyDescent="0.35">
      <c r="A23" s="33" t="s">
        <v>36</v>
      </c>
      <c r="B23" s="34" t="s">
        <v>37</v>
      </c>
      <c r="C23" s="22">
        <v>130.44999999999999</v>
      </c>
      <c r="D23" s="45">
        <v>136.27000000000001</v>
      </c>
      <c r="E23" s="29">
        <v>531.85</v>
      </c>
      <c r="F23" s="30">
        <f t="shared" si="0"/>
        <v>798.57</v>
      </c>
      <c r="G23" s="35">
        <f t="shared" si="1"/>
        <v>266.72000000000003</v>
      </c>
      <c r="H23" s="32">
        <f t="shared" si="2"/>
        <v>36.298636363636369</v>
      </c>
    </row>
    <row r="24" spans="1:8" ht="12.9" thickBot="1" x14ac:dyDescent="0.35">
      <c r="A24" s="33" t="s">
        <v>38</v>
      </c>
      <c r="B24" s="34" t="s">
        <v>39</v>
      </c>
      <c r="C24" s="22">
        <v>130.44999999999999</v>
      </c>
      <c r="D24" s="45">
        <v>136.27000000000001</v>
      </c>
      <c r="E24" s="29">
        <f>SUM('[1]04E(.5)4X4EXTCAB'!J20)</f>
        <v>202.2</v>
      </c>
      <c r="F24" s="30">
        <f t="shared" si="0"/>
        <v>468.92</v>
      </c>
      <c r="G24" s="35">
        <f t="shared" si="1"/>
        <v>266.72000000000003</v>
      </c>
      <c r="H24" s="32">
        <f t="shared" si="2"/>
        <v>21.314545454545456</v>
      </c>
    </row>
    <row r="25" spans="1:8" ht="12.9" thickBot="1" x14ac:dyDescent="0.35">
      <c r="A25" s="33" t="s">
        <v>40</v>
      </c>
      <c r="B25" s="34" t="s">
        <v>41</v>
      </c>
      <c r="C25" s="22">
        <v>130.44999999999999</v>
      </c>
      <c r="D25" s="45">
        <v>136.27000000000001</v>
      </c>
      <c r="E25" s="29">
        <f>SUM('[1]04F(.5)4x4CREWCAB'!J20)</f>
        <v>192.05</v>
      </c>
      <c r="F25" s="30">
        <f t="shared" si="0"/>
        <v>458.77000000000004</v>
      </c>
      <c r="G25" s="35">
        <f t="shared" si="1"/>
        <v>266.72000000000003</v>
      </c>
      <c r="H25" s="32">
        <f t="shared" si="2"/>
        <v>20.85318181818182</v>
      </c>
    </row>
    <row r="26" spans="1:8" ht="12.9" thickBot="1" x14ac:dyDescent="0.35">
      <c r="A26" s="33" t="s">
        <v>42</v>
      </c>
      <c r="B26" s="34" t="s">
        <v>43</v>
      </c>
      <c r="C26" s="22">
        <v>130.44999999999999</v>
      </c>
      <c r="D26" s="45">
        <v>136.27000000000001</v>
      </c>
      <c r="E26" s="29">
        <f>SUM('[1]04G(.75)4x2pu'!J20)</f>
        <v>274.18333333333334</v>
      </c>
      <c r="F26" s="30">
        <f t="shared" si="0"/>
        <v>540.90333333333342</v>
      </c>
      <c r="G26" s="35">
        <f t="shared" si="1"/>
        <v>266.72000000000003</v>
      </c>
      <c r="H26" s="32">
        <f t="shared" si="2"/>
        <v>24.586515151515155</v>
      </c>
    </row>
    <row r="27" spans="1:8" ht="12.9" thickBot="1" x14ac:dyDescent="0.35">
      <c r="A27" s="33" t="s">
        <v>44</v>
      </c>
      <c r="B27" s="34" t="s">
        <v>45</v>
      </c>
      <c r="C27" s="22">
        <v>130.44999999999999</v>
      </c>
      <c r="D27" s="45">
        <v>136.27000000000001</v>
      </c>
      <c r="E27" s="29">
        <f>SUM('[1]04H(.75)4x4 DIESEL REG Cab'!J19)</f>
        <v>417.93333333333334</v>
      </c>
      <c r="F27" s="30">
        <f t="shared" si="0"/>
        <v>684.65333333333342</v>
      </c>
      <c r="G27" s="35">
        <f t="shared" si="1"/>
        <v>266.72000000000003</v>
      </c>
      <c r="H27" s="32">
        <f t="shared" si="2"/>
        <v>31.120606060606065</v>
      </c>
    </row>
    <row r="28" spans="1:8" ht="12.9" thickBot="1" x14ac:dyDescent="0.35">
      <c r="A28" s="33" t="s">
        <v>46</v>
      </c>
      <c r="B28" s="34" t="s">
        <v>47</v>
      </c>
      <c r="C28" s="22">
        <v>130.44999999999999</v>
      </c>
      <c r="D28" s="45">
        <v>136.27000000000001</v>
      </c>
      <c r="E28" s="29">
        <f>SUM('[1]04I(.75)4X4DIESELEXTCAB PU'!J20)</f>
        <v>442.2</v>
      </c>
      <c r="F28" s="30">
        <f t="shared" si="0"/>
        <v>708.92000000000007</v>
      </c>
      <c r="G28" s="35">
        <f t="shared" si="1"/>
        <v>266.72000000000003</v>
      </c>
      <c r="H28" s="32">
        <f t="shared" si="2"/>
        <v>32.223636363636366</v>
      </c>
    </row>
    <row r="29" spans="1:8" ht="12.9" thickBot="1" x14ac:dyDescent="0.35">
      <c r="A29" s="33" t="s">
        <v>48</v>
      </c>
      <c r="B29" s="34" t="s">
        <v>49</v>
      </c>
      <c r="C29" s="22">
        <v>130.44999999999999</v>
      </c>
      <c r="D29" s="45">
        <v>136.27000000000001</v>
      </c>
      <c r="E29" s="29">
        <f>SUM('[1]04J(.75)dieselcrewcab'!J20)</f>
        <v>409.23333333333335</v>
      </c>
      <c r="F29" s="30">
        <f t="shared" si="0"/>
        <v>675.95333333333338</v>
      </c>
      <c r="G29" s="35">
        <f t="shared" si="1"/>
        <v>266.72000000000003</v>
      </c>
      <c r="H29" s="32">
        <f t="shared" si="2"/>
        <v>30.725151515151516</v>
      </c>
    </row>
    <row r="30" spans="1:8" ht="12.9" thickBot="1" x14ac:dyDescent="0.35">
      <c r="A30" s="33" t="s">
        <v>50</v>
      </c>
      <c r="B30" s="34" t="s">
        <v>51</v>
      </c>
      <c r="C30" s="22">
        <v>130.44999999999999</v>
      </c>
      <c r="D30" s="45">
        <v>136.27000000000001</v>
      </c>
      <c r="E30" s="29">
        <f>SUM('[1]04K(1TON)4x4dieselExtcab'!J20)</f>
        <v>449.26666666666665</v>
      </c>
      <c r="F30" s="30">
        <f t="shared" si="0"/>
        <v>715.98666666666668</v>
      </c>
      <c r="G30" s="35">
        <f t="shared" si="1"/>
        <v>266.72000000000003</v>
      </c>
      <c r="H30" s="32">
        <f t="shared" si="2"/>
        <v>32.544848484848487</v>
      </c>
    </row>
    <row r="31" spans="1:8" ht="12.9" thickBot="1" x14ac:dyDescent="0.35">
      <c r="A31" s="33" t="s">
        <v>52</v>
      </c>
      <c r="B31" s="34" t="s">
        <v>53</v>
      </c>
      <c r="C31" s="22">
        <v>130.44999999999999</v>
      </c>
      <c r="D31" s="45">
        <v>136.27000000000001</v>
      </c>
      <c r="E31" s="29">
        <f>SUM('[1]04L(1TON)4x4dieselCrewcab'!J20)</f>
        <v>363.45</v>
      </c>
      <c r="F31" s="30">
        <f t="shared" si="0"/>
        <v>630.17000000000007</v>
      </c>
      <c r="G31" s="35">
        <f t="shared" si="1"/>
        <v>266.72000000000003</v>
      </c>
      <c r="H31" s="32">
        <f t="shared" si="2"/>
        <v>28.644090909090913</v>
      </c>
    </row>
    <row r="32" spans="1:8" ht="12.9" thickBot="1" x14ac:dyDescent="0.35">
      <c r="A32" s="33" t="s">
        <v>54</v>
      </c>
      <c r="B32" s="34" t="s">
        <v>55</v>
      </c>
      <c r="C32" s="22">
        <v>130.44999999999999</v>
      </c>
      <c r="D32" s="45">
        <v>136.27000000000001</v>
      </c>
      <c r="E32" s="29">
        <f>SUM('[1]05Apassminivan'!J18)</f>
        <v>435.61666666666667</v>
      </c>
      <c r="F32" s="30">
        <f t="shared" si="0"/>
        <v>702.3366666666667</v>
      </c>
      <c r="G32" s="35">
        <f t="shared" si="1"/>
        <v>266.72000000000003</v>
      </c>
      <c r="H32" s="32">
        <f t="shared" si="2"/>
        <v>31.924393939393941</v>
      </c>
    </row>
    <row r="33" spans="1:8" ht="34.200000000000003" customHeight="1" thickBot="1" x14ac:dyDescent="0.35">
      <c r="A33" s="36" t="s">
        <v>56</v>
      </c>
      <c r="B33" s="34" t="s">
        <v>57</v>
      </c>
      <c r="C33" s="22">
        <v>130.44999999999999</v>
      </c>
      <c r="D33" s="45">
        <v>136.27000000000001</v>
      </c>
      <c r="E33" s="29">
        <v>544</v>
      </c>
      <c r="F33" s="30">
        <f t="shared" si="0"/>
        <v>810.72</v>
      </c>
      <c r="G33" s="35"/>
      <c r="H33" s="32"/>
    </row>
    <row r="34" spans="1:8" ht="12.9" thickBot="1" x14ac:dyDescent="0.35">
      <c r="A34" s="33" t="s">
        <v>58</v>
      </c>
      <c r="B34" s="34" t="s">
        <v>59</v>
      </c>
      <c r="C34" s="22">
        <v>130.44999999999999</v>
      </c>
      <c r="D34" s="45">
        <v>136.27000000000001</v>
      </c>
      <c r="E34" s="29">
        <f>SUM('[1]05Bcargominivan'!J18)</f>
        <v>513.58333333333337</v>
      </c>
      <c r="F34" s="30">
        <f t="shared" si="0"/>
        <v>780.3033333333334</v>
      </c>
      <c r="G34" s="35">
        <f t="shared" si="1"/>
        <v>266.72000000000003</v>
      </c>
      <c r="H34" s="32">
        <f t="shared" si="2"/>
        <v>35.468333333333334</v>
      </c>
    </row>
    <row r="35" spans="1:8" ht="12.9" thickBot="1" x14ac:dyDescent="0.35">
      <c r="A35" s="33" t="s">
        <v>60</v>
      </c>
      <c r="B35" s="34" t="s">
        <v>61</v>
      </c>
      <c r="C35" s="22">
        <v>130.44999999999999</v>
      </c>
      <c r="D35" s="45">
        <v>136.27000000000001</v>
      </c>
      <c r="E35" s="29">
        <f>SUM('[1]05C15passengervan'!J18)</f>
        <v>319</v>
      </c>
      <c r="F35" s="30">
        <f t="shared" si="0"/>
        <v>585.72</v>
      </c>
      <c r="G35" s="35">
        <f t="shared" si="1"/>
        <v>266.72000000000003</v>
      </c>
      <c r="H35" s="32">
        <f t="shared" si="2"/>
        <v>26.623636363636365</v>
      </c>
    </row>
    <row r="36" spans="1:8" ht="12.9" thickBot="1" x14ac:dyDescent="0.35">
      <c r="A36" s="33" t="s">
        <v>62</v>
      </c>
      <c r="B36" s="34" t="s">
        <v>63</v>
      </c>
      <c r="C36" s="22">
        <v>130.44999999999999</v>
      </c>
      <c r="D36" s="45">
        <v>136.27000000000001</v>
      </c>
      <c r="E36" s="29">
        <f>SUM('[1]05Dfullsizecargovan'!J18)</f>
        <v>207</v>
      </c>
      <c r="F36" s="30">
        <f t="shared" si="0"/>
        <v>473.72</v>
      </c>
      <c r="G36" s="35">
        <f t="shared" si="1"/>
        <v>266.72000000000003</v>
      </c>
      <c r="H36" s="32">
        <f t="shared" si="2"/>
        <v>21.532727272727275</v>
      </c>
    </row>
    <row r="37" spans="1:8" ht="12.9" thickBot="1" x14ac:dyDescent="0.35">
      <c r="A37" s="33" t="s">
        <v>64</v>
      </c>
      <c r="B37" s="34" t="s">
        <v>65</v>
      </c>
      <c r="C37" s="22">
        <v>130.44999999999999</v>
      </c>
      <c r="D37" s="45">
        <v>136.27000000000001</v>
      </c>
      <c r="E37" s="29">
        <f>SUM('[1]05E12passengervan'!J18)</f>
        <v>319</v>
      </c>
      <c r="F37" s="30">
        <f t="shared" si="0"/>
        <v>585.72</v>
      </c>
      <c r="G37" s="35">
        <f t="shared" si="1"/>
        <v>266.72000000000003</v>
      </c>
      <c r="H37" s="32">
        <f t="shared" si="2"/>
        <v>26.623636363636365</v>
      </c>
    </row>
    <row r="38" spans="1:8" ht="12.9" thickBot="1" x14ac:dyDescent="0.35">
      <c r="A38" s="33" t="s">
        <v>68</v>
      </c>
      <c r="B38" s="34" t="s">
        <v>67</v>
      </c>
      <c r="C38" s="22">
        <v>130.44999999999999</v>
      </c>
      <c r="D38" s="45">
        <v>136.27000000000001</v>
      </c>
      <c r="E38" s="29">
        <v>533</v>
      </c>
      <c r="F38" s="30">
        <f t="shared" si="0"/>
        <v>799.72</v>
      </c>
      <c r="G38" s="35">
        <f t="shared" si="1"/>
        <v>266.72000000000003</v>
      </c>
      <c r="H38" s="32">
        <f t="shared" si="2"/>
        <v>36.350909090909092</v>
      </c>
    </row>
    <row r="39" spans="1:8" ht="12.9" thickBot="1" x14ac:dyDescent="0.35">
      <c r="A39" s="49" t="s">
        <v>66</v>
      </c>
      <c r="B39" s="34" t="s">
        <v>69</v>
      </c>
      <c r="C39" s="22">
        <v>130.44999999999999</v>
      </c>
      <c r="D39" s="45">
        <v>136.27000000000001</v>
      </c>
      <c r="E39" s="29">
        <v>413.83</v>
      </c>
      <c r="F39" s="30">
        <f t="shared" si="0"/>
        <v>680.55</v>
      </c>
      <c r="G39" s="35">
        <f t="shared" si="1"/>
        <v>266.72000000000003</v>
      </c>
      <c r="H39" s="32">
        <f t="shared" si="2"/>
        <v>30.934090909090909</v>
      </c>
    </row>
    <row r="40" spans="1:8" ht="25.3" thickBot="1" x14ac:dyDescent="0.35">
      <c r="A40" s="27" t="s">
        <v>70</v>
      </c>
      <c r="B40" s="28" t="s">
        <v>71</v>
      </c>
      <c r="C40" s="22">
        <v>130.44999999999999</v>
      </c>
      <c r="D40" s="45">
        <v>136.27000000000001</v>
      </c>
      <c r="E40" s="29">
        <v>479.93</v>
      </c>
      <c r="F40" s="30">
        <f t="shared" si="0"/>
        <v>746.65000000000009</v>
      </c>
      <c r="G40" s="35"/>
      <c r="H40" s="32"/>
    </row>
    <row r="41" spans="1:8" ht="25.3" thickBot="1" x14ac:dyDescent="0.35">
      <c r="A41" s="33" t="s">
        <v>72</v>
      </c>
      <c r="B41" s="28" t="s">
        <v>73</v>
      </c>
      <c r="C41" s="22">
        <v>130.44999999999999</v>
      </c>
      <c r="D41" s="45">
        <v>136.27000000000001</v>
      </c>
      <c r="E41" s="29">
        <v>422</v>
      </c>
      <c r="F41" s="30">
        <f t="shared" si="0"/>
        <v>688.72</v>
      </c>
      <c r="G41" s="35"/>
      <c r="H41" s="32"/>
    </row>
    <row r="42" spans="1:8" ht="12.9" thickBot="1" x14ac:dyDescent="0.35">
      <c r="A42" s="33" t="s">
        <v>74</v>
      </c>
      <c r="B42" s="34" t="s">
        <v>75</v>
      </c>
      <c r="C42" s="22">
        <v>130.44999999999999</v>
      </c>
      <c r="D42" s="45">
        <v>136.27000000000001</v>
      </c>
      <c r="E42" s="29">
        <f>'[1]06Bfullsizesuv4x4'!J18</f>
        <v>531.06666666666672</v>
      </c>
      <c r="F42" s="30">
        <f t="shared" si="0"/>
        <v>797.78666666666675</v>
      </c>
      <c r="G42" s="35">
        <f t="shared" si="1"/>
        <v>266.72000000000003</v>
      </c>
      <c r="H42" s="32">
        <f>F42/22</f>
        <v>36.263030303030305</v>
      </c>
    </row>
    <row r="43" spans="1:8" ht="24.9" x14ac:dyDescent="0.3">
      <c r="A43" s="37" t="s">
        <v>76</v>
      </c>
      <c r="B43" s="38" t="s">
        <v>77</v>
      </c>
      <c r="C43" s="39">
        <v>130.44999999999999</v>
      </c>
      <c r="D43" s="46">
        <v>136.27000000000001</v>
      </c>
      <c r="E43" s="40">
        <v>902.53</v>
      </c>
      <c r="F43" s="30">
        <f t="shared" si="0"/>
        <v>1169.25</v>
      </c>
      <c r="G43" s="41"/>
      <c r="H43" s="42"/>
    </row>
    <row r="44" spans="1:8" x14ac:dyDescent="0.3">
      <c r="A44" s="1"/>
      <c r="D44" s="9"/>
    </row>
  </sheetData>
  <mergeCells count="4">
    <mergeCell ref="A1:G1"/>
    <mergeCell ref="A2:G2"/>
    <mergeCell ref="A3:G3"/>
    <mergeCell ref="A4:G4"/>
  </mergeCells>
  <pageMargins left="1.45" right="0.75" top="0.6" bottom="0.64" header="0.5" footer="0.5"/>
  <pageSetup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FY26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Annette Roybal</dc:creator>
  <cp:lastModifiedBy>Annette Roybal</cp:lastModifiedBy>
  <cp:lastPrinted>2024-08-09T16:32:10Z</cp:lastPrinted>
  <dcterms:created xsi:type="dcterms:W3CDTF">2024-08-09T16:31:28Z</dcterms:created>
  <dcterms:modified xsi:type="dcterms:W3CDTF">2024-08-13T16:57:01Z</dcterms:modified>
</cp:coreProperties>
</file>